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correcto" sheetId="1" r:id="rId1"/>
    <sheet name="FUENTE NO BORRAR" sheetId="2" state="hidden" r:id="rId2"/>
    <sheet name="BExRepositorySheet" sheetId="4" state="veryHidden" r:id="rId3"/>
    <sheet name="sistema" sheetId="5" r:id="rId4"/>
  </sheets>
  <definedNames>
    <definedName name="_xlnm.Print_Area" localSheetId="0">correcto!$A:$J</definedName>
    <definedName name="_xlnm.Print_Titles" localSheetId="0">correcto!$1:$6</definedName>
  </definedNames>
  <calcPr calcId="145621"/>
</workbook>
</file>

<file path=xl/calcChain.xml><?xml version="1.0" encoding="utf-8"?>
<calcChain xmlns="http://schemas.openxmlformats.org/spreadsheetml/2006/main">
  <c r="J14" i="1" l="1"/>
  <c r="I7" i="1" l="1"/>
  <c r="I32" i="1" l="1"/>
  <c r="I30" i="1"/>
  <c r="I28" i="5"/>
  <c r="I27" i="5"/>
  <c r="I26" i="5"/>
  <c r="I25" i="5"/>
  <c r="I23" i="5"/>
  <c r="I22" i="5"/>
  <c r="I21" i="5"/>
  <c r="I20" i="5"/>
  <c r="I18" i="5"/>
  <c r="I17" i="5"/>
  <c r="I16" i="5"/>
  <c r="I15" i="5"/>
  <c r="I8" i="5" s="1"/>
  <c r="I13" i="5"/>
  <c r="J13" i="5" s="1"/>
  <c r="I12" i="5"/>
  <c r="J12" i="5" s="1"/>
  <c r="I11" i="5"/>
  <c r="J11" i="5" s="1"/>
  <c r="I10" i="5"/>
  <c r="J10" i="5" s="1"/>
  <c r="J11" i="1" l="1"/>
  <c r="J12" i="1"/>
  <c r="J13" i="1"/>
  <c r="I18" i="1"/>
  <c r="I20" i="1"/>
  <c r="I29" i="1"/>
</calcChain>
</file>

<file path=xl/sharedStrings.xml><?xml version="1.0" encoding="utf-8"?>
<sst xmlns="http://schemas.openxmlformats.org/spreadsheetml/2006/main" count="655" uniqueCount="106">
  <si>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</si>
  <si>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</si>
  <si>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</si>
  <si>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</si>
  <si>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</si>
  <si>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</si>
  <si>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</si>
  <si>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</si>
  <si>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</si>
  <si>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</si>
  <si>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</si>
  <si>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</si>
  <si>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</si>
  <si>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</si>
  <si>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</si>
  <si>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</si>
  <si>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</si>
  <si>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</si>
  <si>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</si>
  <si>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</si>
  <si>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</si>
  <si>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</si>
  <si>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</si>
  <si>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</si>
  <si>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</si>
  <si>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</si>
  <si>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</si>
  <si>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</si>
  <si>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</si>
  <si>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</si>
  <si>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</si>
  <si>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</si>
  <si>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</si>
  <si>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</si>
  <si>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</si>
  <si>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</si>
  <si>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</si>
  <si>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</si>
  <si>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</si>
  <si>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</si>
  <si>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</si>
  <si>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</si>
  <si>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</si>
  <si>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</si>
  <si>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</si>
  <si>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</si>
  <si>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</si>
  <si>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</si>
  <si>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</si>
  <si>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</si>
  <si>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</si>
  <si>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</si>
  <si>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</si>
  <si>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</si>
  <si>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</si>
  <si>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</si>
  <si>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</si>
  <si>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</si>
  <si>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</si>
  <si>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</si>
  <si>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</si>
  <si>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</si>
  <si>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</si>
  <si>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</si>
  <si>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</si>
  <si>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</si>
  <si>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</si>
  <si>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</si>
  <si>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</si>
  <si>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</si>
  <si>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31 de Marzo del 2020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</si>
  <si>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</si>
  <si>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</si>
  <si>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</si>
  <si>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</si>
  <si>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</si>
  <si>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</si>
  <si>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</si>
  <si>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</si>
  <si>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</si>
  <si>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168 MESES                     </t>
  </si>
  <si>
    <t xml:space="preserve">TIIE + 1.8                    </t>
  </si>
  <si>
    <t xml:space="preserve">OBRA PUBLICA                                                </t>
  </si>
  <si>
    <t xml:space="preserve">BANCO MERCANTIL DEL NORTE, S.A. C.P.                                                                                                                  </t>
  </si>
  <si>
    <t xml:space="preserve">46 MESES                      </t>
  </si>
  <si>
    <t xml:space="preserve">TIIE + 1.20                   </t>
  </si>
  <si>
    <t xml:space="preserve">BANCO NACIONAL DE MEXICO C.P.                                                                                                                         </t>
  </si>
  <si>
    <t xml:space="preserve">48 MESES                      </t>
  </si>
  <si>
    <t xml:space="preserve">TIIE + 0.69                   </t>
  </si>
  <si>
    <t xml:space="preserve">BANCA AFIRME SA L.P.                                                                                                                                  </t>
  </si>
  <si>
    <t xml:space="preserve">84 MESES                      </t>
  </si>
  <si>
    <t xml:space="preserve">TIIE + 0.78      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</si>
  <si>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</si>
  <si>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</si>
  <si>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</si>
  <si>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</si>
  <si>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</si>
  <si>
    <t>pagado a diciembre 2019</t>
  </si>
  <si>
    <t>pagado a marzo 2020</t>
  </si>
  <si>
    <t>esta cifra no es gasto etiquetado como federal</t>
  </si>
  <si>
    <t>esta repitiendola</t>
  </si>
  <si>
    <t xml:space="preserve"> </t>
  </si>
  <si>
    <t>RM Recurso Municipal</t>
  </si>
  <si>
    <t>TIIE + 0.44</t>
  </si>
  <si>
    <t>BANCO NACIONAL DE OBRAS Y SERVICIOS PÚBLICOS S.N.C.</t>
  </si>
  <si>
    <t>Informe Acumulado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</si>
</sst>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0"/>
    <numFmt numFmtId="165" formatCode="#,##0.00_ ;[Red]\-#,##0.00\ "/>
    <numFmt numFmtId="166" formatCode="#,##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80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165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165" fontId="34" fillId="27" borderId="13" xfId="60" applyNumberFormat="1" applyFont="1" applyFill="1" applyBorder="1" applyAlignment="1">
      <alignment horizontal="center" vertical="center" wrapText="1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5" fontId="33" fillId="0" borderId="18" xfId="0" applyNumberFormat="1" applyFont="1" applyBorder="1"/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5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5" fontId="33" fillId="0" borderId="19" xfId="0" applyNumberFormat="1" applyFont="1" applyBorder="1"/>
    <xf numFmtId="0" fontId="38" fillId="0" borderId="18" xfId="0" applyFont="1" applyBorder="1"/>
    <xf numFmtId="165" fontId="33" fillId="0" borderId="0" xfId="0" applyNumberFormat="1" applyFont="1" applyAlignment="1">
      <alignment wrapText="1"/>
    </xf>
    <xf numFmtId="165" fontId="0" fillId="0" borderId="0" xfId="0" applyNumberFormat="1"/>
    <xf numFmtId="4" fontId="0" fillId="0" borderId="0" xfId="0" applyNumberFormat="1"/>
    <xf numFmtId="4" fontId="12" fillId="0" borderId="0" xfId="0" applyNumberFormat="1" applyFont="1"/>
    <xf numFmtId="4" fontId="33" fillId="0" borderId="0" xfId="0" applyNumberFormat="1" applyFont="1"/>
    <xf numFmtId="0" fontId="39" fillId="0" borderId="0" xfId="60" applyFont="1" applyBorder="1" applyAlignment="1">
      <alignment vertical="center"/>
    </xf>
    <xf numFmtId="0" fontId="40" fillId="0" borderId="0" xfId="60" applyFont="1" applyBorder="1" applyAlignment="1">
      <alignment vertical="center"/>
    </xf>
    <xf numFmtId="166" fontId="0" fillId="0" borderId="0" xfId="0" applyNumberFormat="1"/>
    <xf numFmtId="165" fontId="33" fillId="29" borderId="19" xfId="0" applyNumberFormat="1" applyFont="1" applyFill="1" applyBorder="1"/>
    <xf numFmtId="166" fontId="33" fillId="0" borderId="0" xfId="0" applyNumberFormat="1" applyFont="1"/>
    <xf numFmtId="165" fontId="38" fillId="0" borderId="0" xfId="0" applyNumberFormat="1" applyFont="1" applyAlignment="1">
      <alignment horizontal="center"/>
    </xf>
    <xf numFmtId="0" fontId="41" fillId="0" borderId="0" xfId="0" applyFont="1"/>
    <xf numFmtId="0" fontId="33" fillId="0" borderId="24" xfId="0" applyFont="1" applyBorder="1"/>
    <xf numFmtId="0" fontId="33" fillId="0" borderId="0" xfId="0" applyFont="1" applyBorder="1" applyAlignment="1">
      <alignment wrapText="1"/>
    </xf>
    <xf numFmtId="165" fontId="33" fillId="0" borderId="0" xfId="0" applyNumberFormat="1" applyFont="1" applyBorder="1"/>
    <xf numFmtId="165" fontId="33" fillId="0" borderId="25" xfId="0" applyNumberFormat="1" applyFont="1" applyBorder="1"/>
    <xf numFmtId="0" fontId="33" fillId="0" borderId="26" xfId="0" applyFont="1" applyBorder="1"/>
    <xf numFmtId="0" fontId="33" fillId="0" borderId="26" xfId="0" applyFont="1" applyBorder="1" applyAlignment="1">
      <alignment wrapText="1"/>
    </xf>
    <xf numFmtId="165" fontId="33" fillId="0" borderId="26" xfId="0" applyNumberFormat="1" applyFont="1" applyBorder="1"/>
    <xf numFmtId="165" fontId="33" fillId="0" borderId="27" xfId="0" applyNumberFormat="1" applyFont="1" applyBorder="1"/>
    <xf numFmtId="0" fontId="33" fillId="0" borderId="28" xfId="0" applyFont="1" applyBorder="1"/>
    <xf numFmtId="165" fontId="33" fillId="0" borderId="20" xfId="0" applyNumberFormat="1" applyFont="1" applyFill="1" applyBorder="1"/>
    <xf numFmtId="165" fontId="33" fillId="0" borderId="19" xfId="0" applyNumberFormat="1" applyFont="1" applyFill="1" applyBorder="1"/>
    <xf numFmtId="165" fontId="33" fillId="30" borderId="20" xfId="0" applyNumberFormat="1" applyFont="1" applyFill="1" applyBorder="1"/>
    <xf numFmtId="165" fontId="33" fillId="30" borderId="19" xfId="0" applyNumberFormat="1" applyFont="1" applyFill="1" applyBorder="1"/>
    <xf numFmtId="165" fontId="33" fillId="30" borderId="26" xfId="0" applyNumberFormat="1" applyFont="1" applyFill="1" applyBorder="1"/>
    <xf numFmtId="165" fontId="33" fillId="0" borderId="0" xfId="0" applyNumberFormat="1" applyFont="1" applyFill="1"/>
    <xf numFmtId="4" fontId="0" fillId="0" borderId="0" xfId="0" applyNumberFormat="1" applyFill="1"/>
    <xf numFmtId="0" fontId="35" fillId="26" borderId="29" xfId="60" applyFont="1" applyFill="1" applyBorder="1" applyAlignment="1">
      <alignment horizontal="centerContinuous" vertical="center"/>
    </xf>
    <xf numFmtId="0" fontId="35" fillId="26" borderId="30" xfId="60" applyFont="1" applyFill="1" applyBorder="1" applyAlignment="1">
      <alignment horizontal="centerContinuous" vertical="center"/>
    </xf>
    <xf numFmtId="0" fontId="35" fillId="26" borderId="31" xfId="60" applyFont="1" applyFill="1" applyBorder="1" applyAlignment="1">
      <alignment horizontal="centerContinuous" vertical="center"/>
    </xf>
    <xf numFmtId="0" fontId="36" fillId="26" borderId="32" xfId="60" applyFont="1" applyFill="1" applyBorder="1" applyAlignment="1">
      <alignment horizontal="centerContinuous" vertical="center"/>
    </xf>
    <xf numFmtId="0" fontId="36" fillId="26" borderId="33" xfId="60" applyFont="1" applyFill="1" applyBorder="1" applyAlignment="1">
      <alignment horizontal="centerContinuous" vertical="center"/>
    </xf>
    <xf numFmtId="0" fontId="37" fillId="26" borderId="32" xfId="60" applyFont="1" applyFill="1" applyBorder="1" applyAlignment="1">
      <alignment horizontal="centerContinuous" vertical="center"/>
    </xf>
    <xf numFmtId="0" fontId="37" fillId="26" borderId="33" xfId="60" applyFont="1" applyFill="1" applyBorder="1" applyAlignment="1">
      <alignment horizontal="centerContinuous" vertical="center"/>
    </xf>
    <xf numFmtId="0" fontId="37" fillId="26" borderId="34" xfId="60" applyFont="1" applyFill="1" applyBorder="1" applyAlignment="1">
      <alignment horizontal="centerContinuous" vertical="center"/>
    </xf>
    <xf numFmtId="0" fontId="37" fillId="26" borderId="35" xfId="60" applyFont="1" applyFill="1" applyBorder="1" applyAlignment="1">
      <alignment horizontal="centerContinuous" vertical="center"/>
    </xf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0" fontId="38" fillId="28" borderId="21" xfId="0" applyFont="1" applyFill="1" applyBorder="1" applyAlignment="1">
      <alignment horizontal="center"/>
    </xf>
    <xf numFmtId="0" fontId="38" fillId="28" borderId="22" xfId="0" applyFont="1" applyFill="1" applyBorder="1" applyAlignment="1">
      <alignment horizontal="center"/>
    </xf>
    <xf numFmtId="0" fontId="38" fillId="28" borderId="23" xfId="0" applyFont="1" applyFill="1" applyBorder="1" applyAlignment="1">
      <alignment horizontal="center"/>
    </xf>
    <xf numFmtId="165" fontId="34" fillId="27" borderId="16" xfId="60" applyNumberFormat="1" applyFont="1" applyFill="1" applyBorder="1" applyAlignment="1">
      <alignment horizontal="center" vertical="center" wrapText="1"/>
    </xf>
    <xf numFmtId="165" fontId="34" fillId="27" borderId="13" xfId="60" applyNumberFormat="1" applyFont="1" applyFill="1" applyBorder="1" applyAlignment="1">
      <alignment horizontal="center" vertical="center" wrapText="1"/>
    </xf>
    <xf numFmtId="165" fontId="34" fillId="27" borderId="17" xfId="60" applyNumberFormat="1" applyFont="1" applyFill="1" applyBorder="1" applyAlignment="1">
      <alignment horizontal="center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738948</xdr:colOff>
      <xdr:row>3</xdr:row>
      <xdr:rowOff>132523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1"/>
          <a:ext cx="738948" cy="84482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853009</xdr:colOff>
      <xdr:row>2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3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0"/>
          <a:ext cx="97790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4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0"/>
          <a:ext cx="7112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4</xdr:row>
      <xdr:rowOff>3175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538684</xdr:colOff>
      <xdr:row>2</xdr:row>
      <xdr:rowOff>101600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showGridLines="0" tabSelected="1" zoomScale="115" zoomScaleNormal="115" workbookViewId="0">
      <pane ySplit="6" topLeftCell="A7" activePane="bottomLeft" state="frozen"/>
      <selection activeCell="A2" sqref="A2"/>
      <selection pane="bottomLeft" activeCell="K25" sqref="K25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4" width="17.42578125" style="12" customWidth="1"/>
    <col min="5" max="5" width="46.570312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7.85546875" bestFit="1" customWidth="1"/>
    <col min="12" max="12" width="18.7109375" customWidth="1"/>
    <col min="13" max="14" width="13.85546875" bestFit="1" customWidth="1"/>
    <col min="15" max="15" width="13" bestFit="1" customWidth="1"/>
    <col min="16" max="16" width="11.7109375" bestFit="1" customWidth="1"/>
  </cols>
  <sheetData>
    <row r="1" spans="1:19" ht="26.25" x14ac:dyDescent="0.2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2"/>
      <c r="K1" s="1"/>
      <c r="L1" s="38"/>
      <c r="M1" s="35"/>
      <c r="N1" s="34"/>
      <c r="O1" s="34"/>
      <c r="P1" s="34"/>
      <c r="Q1" s="34"/>
      <c r="S1" s="2"/>
    </row>
    <row r="2" spans="1:19" s="2" customFormat="1" ht="15.75" x14ac:dyDescent="0.2">
      <c r="A2" s="63" t="s">
        <v>68</v>
      </c>
      <c r="B2" s="19"/>
      <c r="C2" s="19"/>
      <c r="D2" s="19"/>
      <c r="E2" s="19"/>
      <c r="F2" s="19"/>
      <c r="G2" s="19"/>
      <c r="H2" s="19"/>
      <c r="I2" s="19"/>
      <c r="J2" s="64"/>
      <c r="K2" s="15"/>
      <c r="L2" s="37"/>
      <c r="M2" s="35"/>
      <c r="N2" s="35"/>
      <c r="O2" s="35"/>
      <c r="P2" s="35"/>
      <c r="Q2" s="35"/>
    </row>
    <row r="3" spans="1:19" s="2" customFormat="1" ht="14.25" x14ac:dyDescent="0.2">
      <c r="A3" s="65" t="s">
        <v>105</v>
      </c>
      <c r="B3" s="20"/>
      <c r="C3" s="20"/>
      <c r="D3" s="20"/>
      <c r="E3" s="20"/>
      <c r="F3" s="20"/>
      <c r="G3" s="20"/>
      <c r="H3" s="20"/>
      <c r="I3" s="20"/>
      <c r="J3" s="66"/>
      <c r="K3" s="16"/>
      <c r="L3" s="37"/>
      <c r="M3" s="35"/>
      <c r="N3" s="35"/>
      <c r="O3" s="35"/>
      <c r="P3" s="35"/>
      <c r="Q3" s="35"/>
    </row>
    <row r="4" spans="1:19" s="2" customFormat="1" ht="15" thickBot="1" x14ac:dyDescent="0.25">
      <c r="A4" s="67"/>
      <c r="B4" s="21"/>
      <c r="C4" s="21"/>
      <c r="D4" s="21"/>
      <c r="E4" s="21"/>
      <c r="F4" s="21"/>
      <c r="G4" s="21"/>
      <c r="H4" s="21"/>
      <c r="I4" s="21"/>
      <c r="J4" s="68"/>
      <c r="K4" s="16"/>
      <c r="L4" s="37"/>
      <c r="M4" s="35"/>
      <c r="N4" s="35"/>
      <c r="O4" s="35"/>
      <c r="P4" s="35"/>
      <c r="Q4" s="35"/>
    </row>
    <row r="5" spans="1:19" ht="13.5" thickBot="1" x14ac:dyDescent="0.25">
      <c r="A5" s="77" t="s">
        <v>59</v>
      </c>
      <c r="B5" s="77" t="s">
        <v>60</v>
      </c>
      <c r="C5" s="77" t="s">
        <v>61</v>
      </c>
      <c r="D5" s="77" t="s">
        <v>62</v>
      </c>
      <c r="E5" s="79" t="s">
        <v>63</v>
      </c>
      <c r="F5" s="74" t="s">
        <v>66</v>
      </c>
      <c r="G5" s="74" t="s">
        <v>2</v>
      </c>
      <c r="H5" s="74" t="s">
        <v>65</v>
      </c>
      <c r="I5" s="76" t="s">
        <v>64</v>
      </c>
      <c r="J5" s="76"/>
      <c r="M5" s="34"/>
      <c r="N5" s="34"/>
      <c r="O5" s="34"/>
      <c r="P5" s="34"/>
      <c r="Q5" s="34"/>
    </row>
    <row r="6" spans="1:19" ht="26.25" customHeight="1" thickBot="1" x14ac:dyDescent="0.25">
      <c r="A6" s="78"/>
      <c r="B6" s="78"/>
      <c r="C6" s="78"/>
      <c r="D6" s="78"/>
      <c r="E6" s="78"/>
      <c r="F6" s="75"/>
      <c r="G6" s="75"/>
      <c r="H6" s="75"/>
      <c r="I6" s="14" t="s">
        <v>69</v>
      </c>
      <c r="J6" s="14" t="s">
        <v>67</v>
      </c>
      <c r="M6" s="34"/>
      <c r="N6" s="34"/>
      <c r="O6" s="34"/>
      <c r="P6" s="34"/>
      <c r="Q6" s="34"/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 t="s">
        <v>74</v>
      </c>
      <c r="G7" s="13" t="s">
        <v>102</v>
      </c>
      <c r="H7" s="13" t="s">
        <v>74</v>
      </c>
      <c r="I7" s="13">
        <f>+I17+I19+I21</f>
        <v>209225595.82999998</v>
      </c>
      <c r="J7" s="13" t="s">
        <v>77</v>
      </c>
      <c r="K7" s="13"/>
    </row>
    <row r="8" spans="1:19" x14ac:dyDescent="0.2">
      <c r="G8" s="13" t="s">
        <v>75</v>
      </c>
      <c r="I8" s="13">
        <v>0</v>
      </c>
      <c r="K8" s="13"/>
    </row>
    <row r="9" spans="1:19" x14ac:dyDescent="0.2">
      <c r="A9" s="11" t="s">
        <v>71</v>
      </c>
      <c r="B9" s="11" t="s">
        <v>72</v>
      </c>
      <c r="C9" s="11" t="s">
        <v>72</v>
      </c>
      <c r="D9" s="12" t="s">
        <v>71</v>
      </c>
      <c r="E9" s="12" t="s">
        <v>73</v>
      </c>
      <c r="G9" s="13" t="s">
        <v>78</v>
      </c>
      <c r="H9" s="13" t="s">
        <v>74</v>
      </c>
      <c r="I9" s="13">
        <v>29814481.990000002</v>
      </c>
    </row>
    <row r="10" spans="1:19" x14ac:dyDescent="0.2">
      <c r="A10" s="69" t="s">
        <v>92</v>
      </c>
      <c r="B10" s="70"/>
      <c r="C10" s="70"/>
      <c r="D10" s="70"/>
      <c r="E10" s="70"/>
      <c r="F10" s="70"/>
      <c r="G10" s="70"/>
      <c r="H10" s="70"/>
      <c r="I10" s="70"/>
      <c r="J10" s="70"/>
      <c r="K10" s="34"/>
    </row>
    <row r="11" spans="1:19" x14ac:dyDescent="0.2">
      <c r="A11" s="25" t="s">
        <v>79</v>
      </c>
      <c r="B11" s="25" t="s">
        <v>80</v>
      </c>
      <c r="C11" s="25" t="s">
        <v>81</v>
      </c>
      <c r="D11" s="26" t="s">
        <v>82</v>
      </c>
      <c r="E11" s="26" t="s">
        <v>83</v>
      </c>
      <c r="F11" s="27">
        <v>396800000</v>
      </c>
      <c r="G11" s="27" t="s">
        <v>78</v>
      </c>
      <c r="H11" s="27">
        <v>396800000</v>
      </c>
      <c r="I11" s="53">
        <v>396800000</v>
      </c>
      <c r="J11" s="27">
        <f>I11/H11 * 100</f>
        <v>100</v>
      </c>
      <c r="K11" s="39"/>
      <c r="L11" s="13"/>
      <c r="M11" s="13"/>
      <c r="N11" s="33"/>
      <c r="O11" s="33"/>
    </row>
    <row r="12" spans="1:19" x14ac:dyDescent="0.2">
      <c r="A12" s="28" t="s">
        <v>79</v>
      </c>
      <c r="B12" s="28" t="s">
        <v>87</v>
      </c>
      <c r="C12" s="28" t="s">
        <v>88</v>
      </c>
      <c r="D12" s="29" t="s">
        <v>82</v>
      </c>
      <c r="E12" s="29" t="s">
        <v>89</v>
      </c>
      <c r="F12" s="30">
        <v>125136689</v>
      </c>
      <c r="G12" s="30" t="s">
        <v>78</v>
      </c>
      <c r="H12" s="30">
        <v>125136689</v>
      </c>
      <c r="I12" s="54">
        <v>125136689</v>
      </c>
      <c r="J12" s="30">
        <f>I12/H12 * 100</f>
        <v>100</v>
      </c>
      <c r="K12" s="34"/>
      <c r="L12" s="13"/>
      <c r="M12" s="13"/>
      <c r="N12" s="33"/>
      <c r="O12" s="33"/>
    </row>
    <row r="13" spans="1:19" x14ac:dyDescent="0.2">
      <c r="A13" s="28" t="s">
        <v>79</v>
      </c>
      <c r="B13" s="28" t="s">
        <v>90</v>
      </c>
      <c r="C13" s="28" t="s">
        <v>91</v>
      </c>
      <c r="D13" s="29" t="s">
        <v>82</v>
      </c>
      <c r="E13" s="29" t="s">
        <v>89</v>
      </c>
      <c r="F13" s="30">
        <v>67297147.430000007</v>
      </c>
      <c r="G13" s="30" t="s">
        <v>78</v>
      </c>
      <c r="H13" s="30">
        <v>67297147.430000007</v>
      </c>
      <c r="I13" s="54">
        <v>67297147.430000007</v>
      </c>
      <c r="J13" s="30">
        <f>I13/H13 * 100</f>
        <v>100</v>
      </c>
      <c r="K13" s="34"/>
      <c r="L13" s="13"/>
      <c r="M13" s="13"/>
      <c r="N13" s="33"/>
      <c r="O13" s="33"/>
    </row>
    <row r="14" spans="1:19" x14ac:dyDescent="0.2">
      <c r="A14" s="28" t="s">
        <v>79</v>
      </c>
      <c r="B14" s="28" t="s">
        <v>80</v>
      </c>
      <c r="C14" s="28" t="s">
        <v>103</v>
      </c>
      <c r="D14" s="29" t="s">
        <v>82</v>
      </c>
      <c r="E14" s="29" t="s">
        <v>104</v>
      </c>
      <c r="F14" s="30">
        <v>309225595.82999998</v>
      </c>
      <c r="G14" s="30" t="s">
        <v>78</v>
      </c>
      <c r="H14" s="30">
        <v>309225595.82999998</v>
      </c>
      <c r="I14" s="30">
        <v>1626976.43</v>
      </c>
      <c r="J14" s="30">
        <f>I14/H14 * 100</f>
        <v>0.52614545883014396</v>
      </c>
      <c r="K14" s="34"/>
      <c r="L14" s="13"/>
      <c r="M14" s="13"/>
      <c r="N14" s="33"/>
      <c r="O14" s="33"/>
    </row>
    <row r="15" spans="1:19" x14ac:dyDescent="0.2">
      <c r="A15" s="69" t="s">
        <v>93</v>
      </c>
      <c r="B15" s="70"/>
      <c r="C15" s="70"/>
      <c r="D15" s="70"/>
      <c r="E15" s="70"/>
      <c r="F15" s="70"/>
      <c r="G15" s="70"/>
      <c r="H15" s="70"/>
      <c r="I15" s="70"/>
      <c r="J15" s="70"/>
      <c r="K15" s="34"/>
    </row>
    <row r="16" spans="1:19" x14ac:dyDescent="0.2">
      <c r="A16" s="52" t="s">
        <v>71</v>
      </c>
      <c r="B16" s="25" t="s">
        <v>72</v>
      </c>
      <c r="C16" s="25" t="s">
        <v>72</v>
      </c>
      <c r="D16" s="23" t="s">
        <v>71</v>
      </c>
      <c r="E16" s="26" t="s">
        <v>83</v>
      </c>
      <c r="F16" s="27">
        <v>0</v>
      </c>
      <c r="G16" s="27" t="s">
        <v>78</v>
      </c>
      <c r="H16" s="27">
        <v>0</v>
      </c>
      <c r="I16" s="55">
        <v>3572000</v>
      </c>
      <c r="J16" s="51" t="s">
        <v>101</v>
      </c>
      <c r="K16" s="33"/>
    </row>
    <row r="17" spans="1:12" x14ac:dyDescent="0.2">
      <c r="A17" s="44"/>
      <c r="B17" s="28"/>
      <c r="C17" s="28"/>
      <c r="D17" s="45"/>
      <c r="E17" s="29" t="s">
        <v>83</v>
      </c>
      <c r="F17" s="30">
        <v>0</v>
      </c>
      <c r="G17" s="46" t="s">
        <v>102</v>
      </c>
      <c r="H17" s="30">
        <v>0</v>
      </c>
      <c r="I17" s="56">
        <v>65037290.299999997</v>
      </c>
      <c r="J17" s="47"/>
    </row>
    <row r="18" spans="1:12" x14ac:dyDescent="0.2">
      <c r="A18" s="44" t="s">
        <v>71</v>
      </c>
      <c r="B18" s="28" t="s">
        <v>72</v>
      </c>
      <c r="C18" s="28" t="s">
        <v>72</v>
      </c>
      <c r="D18" s="45" t="s">
        <v>71</v>
      </c>
      <c r="E18" s="29" t="s">
        <v>89</v>
      </c>
      <c r="F18" s="30">
        <v>0</v>
      </c>
      <c r="G18" s="30" t="s">
        <v>78</v>
      </c>
      <c r="H18" s="30">
        <v>0</v>
      </c>
      <c r="I18" s="56">
        <f>7987448.22+0</f>
        <v>7987448.2199999997</v>
      </c>
      <c r="J18" s="47" t="s">
        <v>101</v>
      </c>
    </row>
    <row r="19" spans="1:12" x14ac:dyDescent="0.2">
      <c r="A19" s="44"/>
      <c r="B19" s="28"/>
      <c r="C19" s="28"/>
      <c r="D19" s="45"/>
      <c r="E19" s="29" t="s">
        <v>89</v>
      </c>
      <c r="F19" s="30">
        <v>0</v>
      </c>
      <c r="G19" s="46" t="s">
        <v>102</v>
      </c>
      <c r="H19" s="30">
        <v>0</v>
      </c>
      <c r="I19" s="56">
        <v>85199447.900000006</v>
      </c>
      <c r="J19" s="47"/>
    </row>
    <row r="20" spans="1:12" x14ac:dyDescent="0.2">
      <c r="A20" s="44" t="s">
        <v>71</v>
      </c>
      <c r="B20" s="28" t="s">
        <v>72</v>
      </c>
      <c r="C20" s="28" t="s">
        <v>72</v>
      </c>
      <c r="D20" s="45" t="s">
        <v>71</v>
      </c>
      <c r="E20" s="29" t="s">
        <v>89</v>
      </c>
      <c r="F20" s="30">
        <v>0</v>
      </c>
      <c r="G20" s="30" t="s">
        <v>78</v>
      </c>
      <c r="H20" s="30">
        <v>0</v>
      </c>
      <c r="I20" s="56">
        <f>2492486.94+0</f>
        <v>2492486.94</v>
      </c>
      <c r="J20" s="47" t="s">
        <v>101</v>
      </c>
    </row>
    <row r="21" spans="1:12" x14ac:dyDescent="0.2">
      <c r="A21" s="44"/>
      <c r="B21" s="28"/>
      <c r="C21" s="28"/>
      <c r="D21" s="45"/>
      <c r="E21" s="29" t="s">
        <v>89</v>
      </c>
      <c r="F21" s="30">
        <v>0</v>
      </c>
      <c r="G21" s="46" t="s">
        <v>102</v>
      </c>
      <c r="H21" s="30">
        <v>0</v>
      </c>
      <c r="I21" s="56">
        <v>58988857.630000003</v>
      </c>
      <c r="J21" s="47"/>
    </row>
    <row r="22" spans="1:12" x14ac:dyDescent="0.2">
      <c r="A22" s="44"/>
      <c r="B22" s="48"/>
      <c r="C22" s="48"/>
      <c r="D22" s="45"/>
      <c r="E22" s="49" t="s">
        <v>104</v>
      </c>
      <c r="F22" s="30">
        <v>0</v>
      </c>
      <c r="G22" s="46" t="s">
        <v>78</v>
      </c>
      <c r="H22" s="30">
        <v>0</v>
      </c>
      <c r="I22" s="57">
        <v>1626976.4300000002</v>
      </c>
      <c r="J22" s="47" t="s">
        <v>101</v>
      </c>
      <c r="K22" s="34"/>
      <c r="L22" s="34"/>
    </row>
    <row r="23" spans="1:12" x14ac:dyDescent="0.2">
      <c r="A23" s="71" t="s">
        <v>94</v>
      </c>
      <c r="B23" s="72"/>
      <c r="C23" s="72"/>
      <c r="D23" s="72"/>
      <c r="E23" s="72"/>
      <c r="F23" s="72"/>
      <c r="G23" s="72"/>
      <c r="H23" s="72"/>
      <c r="I23" s="72"/>
      <c r="J23" s="73"/>
      <c r="K23" s="34"/>
    </row>
    <row r="24" spans="1:12" x14ac:dyDescent="0.2">
      <c r="A24" s="25" t="s">
        <v>71</v>
      </c>
      <c r="B24" s="25" t="s">
        <v>72</v>
      </c>
      <c r="C24" s="25" t="s">
        <v>72</v>
      </c>
      <c r="D24" s="26" t="s">
        <v>71</v>
      </c>
      <c r="E24" s="26" t="s">
        <v>83</v>
      </c>
      <c r="F24" s="27">
        <v>0</v>
      </c>
      <c r="G24" s="27" t="s">
        <v>78</v>
      </c>
      <c r="H24" s="27">
        <v>0</v>
      </c>
      <c r="I24" s="27">
        <v>2624846.41</v>
      </c>
      <c r="J24" s="27" t="s">
        <v>101</v>
      </c>
      <c r="K24" s="34"/>
    </row>
    <row r="25" spans="1:12" x14ac:dyDescent="0.2">
      <c r="A25" s="28" t="s">
        <v>71</v>
      </c>
      <c r="B25" s="28" t="s">
        <v>72</v>
      </c>
      <c r="C25" s="28" t="s">
        <v>72</v>
      </c>
      <c r="D25" s="29" t="s">
        <v>71</v>
      </c>
      <c r="E25" s="29" t="s">
        <v>89</v>
      </c>
      <c r="F25" s="30">
        <v>0</v>
      </c>
      <c r="G25" s="30" t="s">
        <v>78</v>
      </c>
      <c r="H25" s="30">
        <v>0</v>
      </c>
      <c r="I25" s="30">
        <v>2388436.23</v>
      </c>
      <c r="J25" s="30" t="s">
        <v>101</v>
      </c>
      <c r="K25" s="34"/>
    </row>
    <row r="26" spans="1:12" x14ac:dyDescent="0.2">
      <c r="A26" s="28" t="s">
        <v>71</v>
      </c>
      <c r="B26" s="28" t="s">
        <v>72</v>
      </c>
      <c r="C26" s="28" t="s">
        <v>72</v>
      </c>
      <c r="D26" s="29" t="s">
        <v>71</v>
      </c>
      <c r="E26" s="29" t="s">
        <v>89</v>
      </c>
      <c r="F26" s="30">
        <v>0</v>
      </c>
      <c r="G26" s="30" t="s">
        <v>78</v>
      </c>
      <c r="H26" s="30">
        <v>0</v>
      </c>
      <c r="I26" s="30">
        <v>1629992.35</v>
      </c>
      <c r="J26" s="30" t="s">
        <v>101</v>
      </c>
    </row>
    <row r="27" spans="1:12" x14ac:dyDescent="0.2">
      <c r="A27" s="28"/>
      <c r="B27" s="28"/>
      <c r="C27" s="28"/>
      <c r="D27" s="29"/>
      <c r="E27" s="45" t="s">
        <v>104</v>
      </c>
      <c r="F27" s="30">
        <v>0</v>
      </c>
      <c r="G27" s="46" t="s">
        <v>78</v>
      </c>
      <c r="H27" s="30">
        <v>0</v>
      </c>
      <c r="I27" s="30">
        <v>7492295.4100000001</v>
      </c>
      <c r="J27" s="30" t="s">
        <v>101</v>
      </c>
      <c r="K27" s="34"/>
    </row>
    <row r="28" spans="1:12" x14ac:dyDescent="0.2">
      <c r="A28" s="69" t="s">
        <v>95</v>
      </c>
      <c r="B28" s="70"/>
      <c r="C28" s="70"/>
      <c r="D28" s="70"/>
      <c r="E28" s="70"/>
      <c r="F28" s="70"/>
      <c r="G28" s="70"/>
      <c r="H28" s="70"/>
      <c r="I28" s="70"/>
      <c r="J28" s="70"/>
      <c r="K28" s="34"/>
    </row>
    <row r="29" spans="1:12" x14ac:dyDescent="0.2">
      <c r="A29" s="25" t="s">
        <v>71</v>
      </c>
      <c r="B29" s="25" t="s">
        <v>72</v>
      </c>
      <c r="C29" s="25" t="s">
        <v>72</v>
      </c>
      <c r="D29" s="26" t="s">
        <v>71</v>
      </c>
      <c r="E29" s="26" t="s">
        <v>83</v>
      </c>
      <c r="F29" s="27">
        <v>0</v>
      </c>
      <c r="G29" s="27" t="s">
        <v>78</v>
      </c>
      <c r="H29" s="27">
        <v>0</v>
      </c>
      <c r="I29" s="27">
        <f>0+0</f>
        <v>0</v>
      </c>
      <c r="J29" s="27" t="s">
        <v>101</v>
      </c>
      <c r="K29" s="34"/>
    </row>
    <row r="30" spans="1:12" x14ac:dyDescent="0.2">
      <c r="A30" s="28" t="s">
        <v>71</v>
      </c>
      <c r="B30" s="28" t="s">
        <v>72</v>
      </c>
      <c r="C30" s="28" t="s">
        <v>72</v>
      </c>
      <c r="D30" s="29" t="s">
        <v>71</v>
      </c>
      <c r="E30" s="29" t="s">
        <v>89</v>
      </c>
      <c r="F30" s="30">
        <v>0</v>
      </c>
      <c r="G30" s="30" t="s">
        <v>78</v>
      </c>
      <c r="H30" s="30">
        <v>0</v>
      </c>
      <c r="I30" s="30">
        <f>0+0</f>
        <v>0</v>
      </c>
      <c r="J30" s="30" t="s">
        <v>101</v>
      </c>
      <c r="K30" s="34"/>
    </row>
    <row r="31" spans="1:12" x14ac:dyDescent="0.2">
      <c r="A31" s="28"/>
      <c r="B31" s="28"/>
      <c r="C31" s="28"/>
      <c r="D31" s="29"/>
      <c r="E31" s="29" t="s">
        <v>89</v>
      </c>
      <c r="F31" s="30">
        <v>0</v>
      </c>
      <c r="G31" s="30" t="s">
        <v>78</v>
      </c>
      <c r="H31" s="30">
        <v>0</v>
      </c>
      <c r="I31" s="30">
        <v>0</v>
      </c>
      <c r="J31" s="30" t="s">
        <v>101</v>
      </c>
    </row>
    <row r="32" spans="1:12" x14ac:dyDescent="0.2">
      <c r="A32" s="48" t="s">
        <v>71</v>
      </c>
      <c r="B32" s="48" t="s">
        <v>72</v>
      </c>
      <c r="C32" s="48" t="s">
        <v>72</v>
      </c>
      <c r="D32" s="49" t="s">
        <v>71</v>
      </c>
      <c r="E32" s="49" t="s">
        <v>104</v>
      </c>
      <c r="F32" s="50">
        <v>0</v>
      </c>
      <c r="G32" s="50" t="s">
        <v>78</v>
      </c>
      <c r="H32" s="50">
        <v>0</v>
      </c>
      <c r="I32" s="50">
        <f>0+0</f>
        <v>0</v>
      </c>
      <c r="J32" s="50" t="s">
        <v>101</v>
      </c>
    </row>
    <row r="33" spans="1:10" x14ac:dyDescent="0.2">
      <c r="A33" s="31" t="s">
        <v>96</v>
      </c>
      <c r="B33" s="22"/>
      <c r="C33" s="22"/>
      <c r="D33" s="23"/>
      <c r="E33" s="23"/>
      <c r="F33" s="24"/>
      <c r="G33" s="24"/>
      <c r="H33" s="24"/>
      <c r="I33" s="24"/>
      <c r="J33" s="24"/>
    </row>
    <row r="34" spans="1:10" x14ac:dyDescent="0.2">
      <c r="F34" s="58"/>
      <c r="G34" s="58"/>
      <c r="H34" s="58"/>
      <c r="I34" s="58"/>
    </row>
    <row r="35" spans="1:10" x14ac:dyDescent="0.2">
      <c r="F35" s="58"/>
      <c r="G35" s="58"/>
      <c r="H35" s="58"/>
      <c r="I35" s="58"/>
    </row>
    <row r="36" spans="1:10" x14ac:dyDescent="0.2">
      <c r="F36" s="58"/>
      <c r="G36" s="58"/>
      <c r="H36" s="58"/>
      <c r="I36" s="59"/>
    </row>
    <row r="37" spans="1:10" x14ac:dyDescent="0.2">
      <c r="F37" s="58"/>
      <c r="G37" s="58"/>
      <c r="H37" s="58"/>
      <c r="I37" s="59"/>
    </row>
    <row r="38" spans="1:10" x14ac:dyDescent="0.2">
      <c r="F38" s="58"/>
      <c r="G38" s="58"/>
      <c r="H38" s="58"/>
      <c r="I38" s="59"/>
    </row>
    <row r="39" spans="1:10" x14ac:dyDescent="0.2">
      <c r="F39" s="58"/>
      <c r="G39" s="58"/>
      <c r="H39" s="58"/>
      <c r="I39" s="59"/>
    </row>
    <row r="40" spans="1:10" x14ac:dyDescent="0.2">
      <c r="F40" s="58"/>
      <c r="G40" s="58"/>
      <c r="H40" s="58"/>
      <c r="I40" s="59"/>
    </row>
    <row r="41" spans="1:10" x14ac:dyDescent="0.2">
      <c r="F41" s="58"/>
      <c r="G41" s="58"/>
      <c r="H41" s="58"/>
      <c r="I41" s="59"/>
    </row>
    <row r="42" spans="1:10" x14ac:dyDescent="0.2">
      <c r="F42" s="58"/>
      <c r="G42" s="58"/>
      <c r="H42" s="58"/>
      <c r="I42" s="59"/>
    </row>
    <row r="43" spans="1:10" x14ac:dyDescent="0.2">
      <c r="F43" s="58"/>
      <c r="G43" s="58"/>
      <c r="H43" s="58"/>
      <c r="I43" s="59"/>
    </row>
    <row r="44" spans="1:10" x14ac:dyDescent="0.2">
      <c r="F44" s="58"/>
      <c r="G44" s="58"/>
      <c r="H44" s="58"/>
      <c r="I44" s="58"/>
    </row>
    <row r="45" spans="1:10" x14ac:dyDescent="0.2">
      <c r="F45" s="58"/>
      <c r="G45" s="58"/>
      <c r="H45" s="58"/>
      <c r="I45" s="58"/>
    </row>
    <row r="46" spans="1:10" x14ac:dyDescent="0.2">
      <c r="F46" s="58"/>
      <c r="G46" s="58"/>
      <c r="H46" s="58"/>
      <c r="I46" s="58"/>
    </row>
    <row r="47" spans="1:10" x14ac:dyDescent="0.2">
      <c r="F47" s="58"/>
      <c r="G47" s="58"/>
      <c r="H47" s="58"/>
      <c r="I47" s="58"/>
    </row>
    <row r="48" spans="1:10" x14ac:dyDescent="0.2">
      <c r="F48" s="58"/>
      <c r="G48" s="58"/>
      <c r="H48" s="58"/>
      <c r="I48" s="58"/>
    </row>
  </sheetData>
  <mergeCells count="13">
    <mergeCell ref="A15:J15"/>
    <mergeCell ref="A23:J23"/>
    <mergeCell ref="A28:J28"/>
    <mergeCell ref="F5:F6"/>
    <mergeCell ref="G5:G6"/>
    <mergeCell ref="H5:H6"/>
    <mergeCell ref="I5:J5"/>
    <mergeCell ref="A10:J10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9055118110236221" bottom="0.23622047244094491" header="0.31496062992125984" footer="0.31496062992125984"/>
  <pageSetup scale="66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E1" workbookViewId="0">
      <selection activeCell="H41" sqref="H41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21" customWidth="1"/>
    <col min="12" max="12" width="18.7109375" customWidth="1"/>
    <col min="13" max="14" width="13.85546875" bestFit="1" customWidth="1"/>
    <col min="15" max="15" width="13" bestFit="1" customWidth="1"/>
    <col min="16" max="16" width="11.7109375" bestFit="1" customWidth="1"/>
  </cols>
  <sheetData>
    <row r="1" spans="1:19" ht="26.25" x14ac:dyDescent="0.2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8"/>
      <c r="M1" s="35"/>
      <c r="N1" s="34"/>
      <c r="O1" s="34"/>
      <c r="P1" s="34"/>
      <c r="Q1" s="34"/>
      <c r="S1" s="2"/>
    </row>
    <row r="2" spans="1:19" s="2" customFormat="1" ht="15.75" x14ac:dyDescent="0.2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5"/>
      <c r="L2" s="37"/>
      <c r="M2" s="35"/>
      <c r="N2" s="35"/>
      <c r="O2" s="35"/>
      <c r="P2" s="35"/>
      <c r="Q2" s="35"/>
    </row>
    <row r="3" spans="1:19" s="2" customFormat="1" ht="14.25" x14ac:dyDescent="0.2">
      <c r="A3" s="20" t="s">
        <v>70</v>
      </c>
      <c r="B3" s="20"/>
      <c r="C3" s="20"/>
      <c r="D3" s="20"/>
      <c r="E3" s="20"/>
      <c r="F3" s="20"/>
      <c r="G3" s="20"/>
      <c r="H3" s="20"/>
      <c r="I3" s="20"/>
      <c r="J3" s="20"/>
      <c r="K3" s="16"/>
      <c r="L3" s="37"/>
      <c r="M3" s="35"/>
      <c r="N3" s="35"/>
      <c r="O3" s="35"/>
      <c r="P3" s="35"/>
      <c r="Q3" s="35"/>
    </row>
    <row r="4" spans="1:19" s="2" customFormat="1" ht="15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16"/>
      <c r="L4" s="37"/>
      <c r="M4" s="35"/>
      <c r="N4" s="35"/>
      <c r="O4" s="35"/>
      <c r="P4" s="35"/>
      <c r="Q4" s="35"/>
    </row>
    <row r="5" spans="1:19" ht="13.5" thickBot="1" x14ac:dyDescent="0.25">
      <c r="A5" s="77" t="s">
        <v>59</v>
      </c>
      <c r="B5" s="77" t="s">
        <v>60</v>
      </c>
      <c r="C5" s="77" t="s">
        <v>61</v>
      </c>
      <c r="D5" s="77" t="s">
        <v>62</v>
      </c>
      <c r="E5" s="79" t="s">
        <v>63</v>
      </c>
      <c r="F5" s="74" t="s">
        <v>66</v>
      </c>
      <c r="G5" s="74" t="s">
        <v>2</v>
      </c>
      <c r="H5" s="74" t="s">
        <v>65</v>
      </c>
      <c r="I5" s="76" t="s">
        <v>64</v>
      </c>
      <c r="J5" s="76"/>
      <c r="M5" s="34"/>
      <c r="N5" s="34"/>
      <c r="O5" s="34"/>
      <c r="P5" s="34"/>
      <c r="Q5" s="34"/>
    </row>
    <row r="6" spans="1:19" ht="26.25" customHeight="1" thickBot="1" x14ac:dyDescent="0.25">
      <c r="A6" s="78"/>
      <c r="B6" s="78"/>
      <c r="C6" s="78"/>
      <c r="D6" s="78"/>
      <c r="E6" s="78"/>
      <c r="F6" s="75"/>
      <c r="G6" s="75"/>
      <c r="H6" s="75"/>
      <c r="I6" s="17" t="s">
        <v>69</v>
      </c>
      <c r="J6" s="17" t="s">
        <v>67</v>
      </c>
      <c r="M6" s="34"/>
      <c r="N6" s="34"/>
      <c r="O6" s="34"/>
      <c r="P6" s="34"/>
      <c r="Q6" s="34"/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 t="s">
        <v>74</v>
      </c>
      <c r="G7" s="13" t="s">
        <v>75</v>
      </c>
      <c r="H7" s="13" t="s">
        <v>74</v>
      </c>
      <c r="I7" s="13" t="s">
        <v>76</v>
      </c>
      <c r="J7" s="13" t="s">
        <v>101</v>
      </c>
      <c r="K7" s="42" t="s">
        <v>97</v>
      </c>
      <c r="L7" s="42" t="s">
        <v>98</v>
      </c>
    </row>
    <row r="8" spans="1:19" x14ac:dyDescent="0.2">
      <c r="A8" s="11" t="s">
        <v>71</v>
      </c>
      <c r="B8" s="11" t="s">
        <v>72</v>
      </c>
      <c r="C8" s="11" t="s">
        <v>72</v>
      </c>
      <c r="D8" s="12" t="s">
        <v>71</v>
      </c>
      <c r="E8" s="12" t="s">
        <v>73</v>
      </c>
      <c r="F8" s="13">
        <v>0</v>
      </c>
      <c r="G8" s="13" t="s">
        <v>78</v>
      </c>
      <c r="H8" s="13" t="s">
        <v>74</v>
      </c>
      <c r="I8" s="13">
        <f>+I15+I16+I17+I18+I20+I21+I22+I23</f>
        <v>17902376.629999995</v>
      </c>
      <c r="J8" s="13" t="s">
        <v>101</v>
      </c>
      <c r="K8" s="11"/>
      <c r="L8" s="11"/>
    </row>
    <row r="9" spans="1:19" x14ac:dyDescent="0.2">
      <c r="A9" s="69" t="s">
        <v>101</v>
      </c>
      <c r="B9" s="70"/>
      <c r="C9" s="70"/>
      <c r="D9" s="70"/>
      <c r="E9" s="70"/>
      <c r="F9" s="70"/>
      <c r="G9" s="70"/>
      <c r="H9" s="70"/>
      <c r="I9" s="70"/>
      <c r="J9" s="70"/>
      <c r="K9" s="36"/>
      <c r="L9" s="11"/>
    </row>
    <row r="10" spans="1:19" x14ac:dyDescent="0.2">
      <c r="A10" s="25" t="s">
        <v>79</v>
      </c>
      <c r="B10" s="25" t="s">
        <v>80</v>
      </c>
      <c r="C10" s="25" t="s">
        <v>81</v>
      </c>
      <c r="D10" s="26" t="s">
        <v>82</v>
      </c>
      <c r="E10" s="26" t="s">
        <v>83</v>
      </c>
      <c r="F10" s="27">
        <v>396800000</v>
      </c>
      <c r="G10" s="27" t="s">
        <v>78</v>
      </c>
      <c r="H10" s="27">
        <v>396800000</v>
      </c>
      <c r="I10" s="27">
        <f>2679000+396800000-68609290.3</f>
        <v>330869709.69999999</v>
      </c>
      <c r="J10" s="27">
        <f>I10/H10 * 100</f>
        <v>83.384503452620962</v>
      </c>
      <c r="K10" s="41">
        <v>328190709.69999999</v>
      </c>
      <c r="L10" s="13">
        <v>330869709.69999999</v>
      </c>
      <c r="M10" s="13"/>
      <c r="N10" s="33"/>
      <c r="O10" s="33"/>
    </row>
    <row r="11" spans="1:19" x14ac:dyDescent="0.2">
      <c r="A11" s="28" t="s">
        <v>79</v>
      </c>
      <c r="B11" s="28" t="s">
        <v>84</v>
      </c>
      <c r="C11" s="28" t="s">
        <v>85</v>
      </c>
      <c r="D11" s="29" t="s">
        <v>82</v>
      </c>
      <c r="E11" s="29" t="s">
        <v>86</v>
      </c>
      <c r="F11" s="30">
        <v>70000000</v>
      </c>
      <c r="G11" s="30" t="s">
        <v>78</v>
      </c>
      <c r="H11" s="30">
        <v>70000000</v>
      </c>
      <c r="I11" s="30">
        <f>0+70000000-0</f>
        <v>70000000</v>
      </c>
      <c r="J11" s="30">
        <f>I11/H11 * 100</f>
        <v>100</v>
      </c>
      <c r="K11" s="36">
        <v>70000000</v>
      </c>
      <c r="L11" s="13">
        <v>70000000</v>
      </c>
      <c r="M11" s="13"/>
      <c r="N11" s="33"/>
      <c r="O11" s="33"/>
    </row>
    <row r="12" spans="1:19" x14ac:dyDescent="0.2">
      <c r="A12" s="28" t="s">
        <v>79</v>
      </c>
      <c r="B12" s="28" t="s">
        <v>87</v>
      </c>
      <c r="C12" s="28" t="s">
        <v>88</v>
      </c>
      <c r="D12" s="29" t="s">
        <v>82</v>
      </c>
      <c r="E12" s="29" t="s">
        <v>89</v>
      </c>
      <c r="F12" s="30">
        <v>125136689</v>
      </c>
      <c r="G12" s="30" t="s">
        <v>78</v>
      </c>
      <c r="H12" s="30">
        <v>125136689</v>
      </c>
      <c r="I12" s="30">
        <f>7987448.22+125136689-93186896.12</f>
        <v>39937241.099999994</v>
      </c>
      <c r="J12" s="30">
        <f>I12/H12 * 100</f>
        <v>31.914893560912418</v>
      </c>
      <c r="K12" s="36">
        <v>31949792.879999995</v>
      </c>
      <c r="L12" s="13">
        <v>39937241.099999994</v>
      </c>
      <c r="M12" s="13"/>
      <c r="N12" s="33"/>
      <c r="O12" s="33"/>
    </row>
    <row r="13" spans="1:19" x14ac:dyDescent="0.2">
      <c r="A13" s="28" t="s">
        <v>79</v>
      </c>
      <c r="B13" s="28" t="s">
        <v>90</v>
      </c>
      <c r="C13" s="28" t="s">
        <v>91</v>
      </c>
      <c r="D13" s="29" t="s">
        <v>82</v>
      </c>
      <c r="E13" s="29" t="s">
        <v>89</v>
      </c>
      <c r="F13" s="30">
        <v>67297147.430000007</v>
      </c>
      <c r="G13" s="30" t="s">
        <v>78</v>
      </c>
      <c r="H13" s="30">
        <v>67297147.430000007</v>
      </c>
      <c r="I13" s="40">
        <f>2492486.94+67297147.43-0</f>
        <v>69789634.370000005</v>
      </c>
      <c r="J13" s="40">
        <f>I13/H13 * 100</f>
        <v>103.70370370095195</v>
      </c>
      <c r="K13" s="36">
        <v>5815802.8600000069</v>
      </c>
      <c r="L13" s="13">
        <v>8308289.8000000045</v>
      </c>
      <c r="M13" s="13"/>
      <c r="N13" s="33"/>
      <c r="O13" s="33"/>
    </row>
    <row r="14" spans="1:19" x14ac:dyDescent="0.2">
      <c r="A14" s="69" t="s">
        <v>93</v>
      </c>
      <c r="B14" s="70"/>
      <c r="C14" s="70"/>
      <c r="D14" s="70"/>
      <c r="E14" s="70"/>
      <c r="F14" s="70"/>
      <c r="G14" s="70"/>
      <c r="H14" s="70"/>
      <c r="I14" s="70"/>
      <c r="J14" s="70"/>
      <c r="K14" s="36"/>
      <c r="L14" s="11"/>
    </row>
    <row r="15" spans="1:19" x14ac:dyDescent="0.2">
      <c r="A15" s="25" t="s">
        <v>71</v>
      </c>
      <c r="B15" s="25" t="s">
        <v>72</v>
      </c>
      <c r="C15" s="25" t="s">
        <v>72</v>
      </c>
      <c r="D15" s="26" t="s">
        <v>71</v>
      </c>
      <c r="E15" s="26" t="s">
        <v>83</v>
      </c>
      <c r="F15" s="27">
        <v>0</v>
      </c>
      <c r="G15" s="27" t="s">
        <v>78</v>
      </c>
      <c r="H15" s="27">
        <v>0</v>
      </c>
      <c r="I15" s="27">
        <f>2679000+0</f>
        <v>2679000</v>
      </c>
      <c r="J15" s="27" t="s">
        <v>101</v>
      </c>
      <c r="K15" s="11"/>
      <c r="L15" s="11"/>
    </row>
    <row r="16" spans="1:19" x14ac:dyDescent="0.2">
      <c r="A16" s="28" t="s">
        <v>71</v>
      </c>
      <c r="B16" s="28" t="s">
        <v>72</v>
      </c>
      <c r="C16" s="28" t="s">
        <v>72</v>
      </c>
      <c r="D16" s="29" t="s">
        <v>71</v>
      </c>
      <c r="E16" s="29" t="s">
        <v>86</v>
      </c>
      <c r="F16" s="30">
        <v>0</v>
      </c>
      <c r="G16" s="30" t="s">
        <v>78</v>
      </c>
      <c r="H16" s="30">
        <v>0</v>
      </c>
      <c r="I16" s="30">
        <f>0+0</f>
        <v>0</v>
      </c>
      <c r="J16" s="30" t="s">
        <v>101</v>
      </c>
      <c r="K16" s="11"/>
      <c r="L16" s="11"/>
    </row>
    <row r="17" spans="1:12" x14ac:dyDescent="0.2">
      <c r="A17" s="28" t="s">
        <v>71</v>
      </c>
      <c r="B17" s="28" t="s">
        <v>72</v>
      </c>
      <c r="C17" s="28" t="s">
        <v>72</v>
      </c>
      <c r="D17" s="29" t="s">
        <v>71</v>
      </c>
      <c r="E17" s="29" t="s">
        <v>89</v>
      </c>
      <c r="F17" s="30">
        <v>0</v>
      </c>
      <c r="G17" s="30" t="s">
        <v>78</v>
      </c>
      <c r="H17" s="30">
        <v>0</v>
      </c>
      <c r="I17" s="30">
        <f>7987448.22+0</f>
        <v>7987448.2199999997</v>
      </c>
      <c r="J17" s="30" t="s">
        <v>101</v>
      </c>
      <c r="K17" s="11"/>
      <c r="L17" s="11"/>
    </row>
    <row r="18" spans="1:12" x14ac:dyDescent="0.2">
      <c r="A18" s="28" t="s">
        <v>71</v>
      </c>
      <c r="B18" s="28" t="s">
        <v>72</v>
      </c>
      <c r="C18" s="28" t="s">
        <v>72</v>
      </c>
      <c r="D18" s="29" t="s">
        <v>71</v>
      </c>
      <c r="E18" s="29" t="s">
        <v>89</v>
      </c>
      <c r="F18" s="30">
        <v>0</v>
      </c>
      <c r="G18" s="30" t="s">
        <v>78</v>
      </c>
      <c r="H18" s="30">
        <v>0</v>
      </c>
      <c r="I18" s="30">
        <f>2492486.94+0</f>
        <v>2492486.94</v>
      </c>
      <c r="J18" s="30" t="s">
        <v>101</v>
      </c>
    </row>
    <row r="19" spans="1:12" x14ac:dyDescent="0.2">
      <c r="A19" s="69" t="s">
        <v>94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2" x14ac:dyDescent="0.2">
      <c r="A20" s="25" t="s">
        <v>71</v>
      </c>
      <c r="B20" s="25" t="s">
        <v>72</v>
      </c>
      <c r="C20" s="25" t="s">
        <v>72</v>
      </c>
      <c r="D20" s="26" t="s">
        <v>71</v>
      </c>
      <c r="E20" s="26" t="s">
        <v>83</v>
      </c>
      <c r="F20" s="27">
        <v>0</v>
      </c>
      <c r="G20" s="27" t="s">
        <v>78</v>
      </c>
      <c r="H20" s="27">
        <v>0</v>
      </c>
      <c r="I20" s="27">
        <f>1618598.28+0</f>
        <v>1618598.28</v>
      </c>
      <c r="J20" s="27" t="s">
        <v>101</v>
      </c>
    </row>
    <row r="21" spans="1:12" x14ac:dyDescent="0.2">
      <c r="A21" s="28" t="s">
        <v>71</v>
      </c>
      <c r="B21" s="28" t="s">
        <v>72</v>
      </c>
      <c r="C21" s="28" t="s">
        <v>72</v>
      </c>
      <c r="D21" s="29" t="s">
        <v>71</v>
      </c>
      <c r="E21" s="29" t="s">
        <v>86</v>
      </c>
      <c r="F21" s="30">
        <v>0</v>
      </c>
      <c r="G21" s="30" t="s">
        <v>78</v>
      </c>
      <c r="H21" s="30">
        <v>0</v>
      </c>
      <c r="I21" s="30">
        <f>0+0</f>
        <v>0</v>
      </c>
      <c r="J21" s="30" t="s">
        <v>101</v>
      </c>
    </row>
    <row r="22" spans="1:12" x14ac:dyDescent="0.2">
      <c r="A22" s="28" t="s">
        <v>71</v>
      </c>
      <c r="B22" s="28" t="s">
        <v>72</v>
      </c>
      <c r="C22" s="28" t="s">
        <v>72</v>
      </c>
      <c r="D22" s="29" t="s">
        <v>71</v>
      </c>
      <c r="E22" s="29" t="s">
        <v>89</v>
      </c>
      <c r="F22" s="30">
        <v>0</v>
      </c>
      <c r="G22" s="30" t="s">
        <v>78</v>
      </c>
      <c r="H22" s="30">
        <v>0</v>
      </c>
      <c r="I22" s="30">
        <f>1863039.63+0</f>
        <v>1863039.63</v>
      </c>
      <c r="J22" s="30" t="s">
        <v>101</v>
      </c>
    </row>
    <row r="23" spans="1:12" x14ac:dyDescent="0.2">
      <c r="A23" s="28" t="s">
        <v>71</v>
      </c>
      <c r="B23" s="28" t="s">
        <v>72</v>
      </c>
      <c r="C23" s="28" t="s">
        <v>72</v>
      </c>
      <c r="D23" s="29" t="s">
        <v>71</v>
      </c>
      <c r="E23" s="29" t="s">
        <v>89</v>
      </c>
      <c r="F23" s="30">
        <v>0</v>
      </c>
      <c r="G23" s="30" t="s">
        <v>78</v>
      </c>
      <c r="H23" s="30">
        <v>0</v>
      </c>
      <c r="I23" s="30">
        <f>1261803.56+0</f>
        <v>1261803.56</v>
      </c>
      <c r="J23" s="30" t="s">
        <v>101</v>
      </c>
    </row>
    <row r="24" spans="1:12" x14ac:dyDescent="0.2">
      <c r="A24" s="69" t="s">
        <v>101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2" x14ac:dyDescent="0.2">
      <c r="A25" s="25" t="s">
        <v>71</v>
      </c>
      <c r="B25" s="25" t="s">
        <v>72</v>
      </c>
      <c r="C25" s="25" t="s">
        <v>72</v>
      </c>
      <c r="D25" s="26" t="s">
        <v>71</v>
      </c>
      <c r="E25" s="26" t="s">
        <v>83</v>
      </c>
      <c r="F25" s="27">
        <v>0</v>
      </c>
      <c r="G25" s="27" t="s">
        <v>78</v>
      </c>
      <c r="H25" s="27">
        <v>0</v>
      </c>
      <c r="I25" s="27">
        <f>0+0</f>
        <v>0</v>
      </c>
      <c r="J25" s="27" t="s">
        <v>101</v>
      </c>
    </row>
    <row r="26" spans="1:12" x14ac:dyDescent="0.2">
      <c r="A26" s="28" t="s">
        <v>71</v>
      </c>
      <c r="B26" s="28" t="s">
        <v>72</v>
      </c>
      <c r="C26" s="28" t="s">
        <v>72</v>
      </c>
      <c r="D26" s="29" t="s">
        <v>71</v>
      </c>
      <c r="E26" s="29" t="s">
        <v>86</v>
      </c>
      <c r="F26" s="30">
        <v>0</v>
      </c>
      <c r="G26" s="30" t="s">
        <v>78</v>
      </c>
      <c r="H26" s="30">
        <v>0</v>
      </c>
      <c r="I26" s="30">
        <f>0+0</f>
        <v>0</v>
      </c>
      <c r="J26" s="30" t="s">
        <v>101</v>
      </c>
    </row>
    <row r="27" spans="1:12" x14ac:dyDescent="0.2">
      <c r="A27" s="28" t="s">
        <v>71</v>
      </c>
      <c r="B27" s="28" t="s">
        <v>72</v>
      </c>
      <c r="C27" s="28" t="s">
        <v>72</v>
      </c>
      <c r="D27" s="29" t="s">
        <v>71</v>
      </c>
      <c r="E27" s="29" t="s">
        <v>89</v>
      </c>
      <c r="F27" s="30">
        <v>0</v>
      </c>
      <c r="G27" s="30" t="s">
        <v>78</v>
      </c>
      <c r="H27" s="30">
        <v>0</v>
      </c>
      <c r="I27" s="40">
        <f>34.8+0</f>
        <v>34.799999999999997</v>
      </c>
      <c r="J27" s="30" t="s">
        <v>77</v>
      </c>
      <c r="K27" s="43" t="s">
        <v>99</v>
      </c>
    </row>
    <row r="28" spans="1:12" x14ac:dyDescent="0.2">
      <c r="A28" s="28" t="s">
        <v>71</v>
      </c>
      <c r="B28" s="28" t="s">
        <v>72</v>
      </c>
      <c r="C28" s="28" t="s">
        <v>72</v>
      </c>
      <c r="D28" s="29" t="s">
        <v>71</v>
      </c>
      <c r="E28" s="29" t="s">
        <v>89</v>
      </c>
      <c r="F28" s="30">
        <v>0</v>
      </c>
      <c r="G28" s="30" t="s">
        <v>78</v>
      </c>
      <c r="H28" s="30">
        <v>0</v>
      </c>
      <c r="I28" s="40">
        <f>34.8+0</f>
        <v>34.799999999999997</v>
      </c>
      <c r="J28" s="30" t="s">
        <v>77</v>
      </c>
      <c r="K28" s="43" t="s">
        <v>100</v>
      </c>
    </row>
    <row r="29" spans="1:12" x14ac:dyDescent="0.2">
      <c r="A29" s="31" t="s">
        <v>96</v>
      </c>
      <c r="B29" s="22"/>
      <c r="C29" s="22"/>
      <c r="D29" s="23"/>
      <c r="E29" s="23"/>
      <c r="F29" s="24"/>
      <c r="G29" s="24"/>
      <c r="H29" s="24"/>
      <c r="I29" s="24"/>
      <c r="J29" s="24"/>
    </row>
    <row r="38" spans="7:7" x14ac:dyDescent="0.2">
      <c r="G38" s="32"/>
    </row>
  </sheetData>
  <mergeCells count="13">
    <mergeCell ref="A24:J24"/>
    <mergeCell ref="G5:G6"/>
    <mergeCell ref="H5:H6"/>
    <mergeCell ref="I5:J5"/>
    <mergeCell ref="A9:J9"/>
    <mergeCell ref="A14:J14"/>
    <mergeCell ref="A19:J19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correcto</vt:lpstr>
      <vt:lpstr>FUENTE NO BORRAR</vt:lpstr>
      <vt:lpstr>sistema</vt:lpstr>
      <vt:lpstr>correcto!Área_de_impresión</vt:lpstr>
      <vt:lpstr>correcto!Títulos_a_imprimir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2020-10-20T17:58:50Z</cp:lastPrinted>
  <dcterms:created xsi:type="dcterms:W3CDTF">2015-04-08T19:07:52Z</dcterms:created>
  <dcterms:modified xsi:type="dcterms:W3CDTF">2020-10-20T18:00:20Z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